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955" windowHeight="10290"/>
  </bookViews>
  <sheets>
    <sheet name="S31-Suppl.normalization.table" sheetId="1" r:id="rId1"/>
  </sheets>
  <calcPr calcId="145621"/>
</workbook>
</file>

<file path=xl/calcChain.xml><?xml version="1.0" encoding="utf-8"?>
<calcChain xmlns="http://schemas.openxmlformats.org/spreadsheetml/2006/main">
  <c r="K39" i="1" l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<sst xmlns="http://schemas.openxmlformats.org/spreadsheetml/2006/main" count="104" uniqueCount="86">
  <si>
    <t>id</t>
  </si>
  <si>
    <t>sample</t>
  </si>
  <si>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</si>
  <si>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</si>
  <si>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</si>
  <si>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</si>
  <si>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</si>
  <si>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</si>
  <si>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</si>
  <si>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</si>
  <si>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</si>
  <si>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>S10</t>
  </si>
  <si>
    <t>S11</t>
  </si>
  <si>
    <t>S12</t>
  </si>
  <si>
    <t>S13</t>
  </si>
  <si>
    <t>S14</t>
  </si>
  <si>
    <t>S15</t>
  </si>
  <si>
    <t>S16</t>
  </si>
  <si>
    <t>total read count</t>
  </si>
  <si>
    <t>total mapped miRNA reads</t>
  </si>
  <si>
    <t>normalization factor on total read count</t>
  </si>
  <si>
    <t>spike read count</t>
  </si>
  <si>
    <t>BC01</t>
  </si>
  <si>
    <t>BC02</t>
  </si>
  <si>
    <t>BC03</t>
  </si>
  <si>
    <t>BC04</t>
  </si>
  <si>
    <t>BC05</t>
  </si>
  <si>
    <t>BC06</t>
  </si>
  <si>
    <t>BC07</t>
  </si>
  <si>
    <t>BC08</t>
  </si>
  <si>
    <t>BC09</t>
  </si>
  <si>
    <t>BC10</t>
  </si>
  <si>
    <t>BC11</t>
  </si>
  <si>
    <t>BC12</t>
  </si>
  <si>
    <t>64 cell</t>
  </si>
  <si>
    <t>oblong</t>
  </si>
  <si>
    <t>30% epiboly</t>
  </si>
  <si>
    <t>70% epiboly</t>
  </si>
  <si>
    <t>90% epiboly</t>
  </si>
  <si>
    <t>3-somite</t>
  </si>
  <si>
    <t>12 somite</t>
  </si>
  <si>
    <t>22-somite</t>
  </si>
  <si>
    <t xml:space="preserve">prim 5 </t>
  </si>
  <si>
    <t>prim 16/ moving fluid</t>
  </si>
  <si>
    <t>long pec/48 h</t>
  </si>
  <si>
    <t>protruding mouth/72 h +</t>
  </si>
  <si>
    <t>description</t>
  </si>
  <si>
    <t>egg1</t>
  </si>
  <si>
    <t>egg2</t>
  </si>
  <si>
    <t>egg3</t>
  </si>
  <si>
    <t>adult1</t>
  </si>
  <si>
    <t>adult2</t>
  </si>
  <si>
    <t>adult3</t>
  </si>
  <si>
    <t>unfertilized egg</t>
  </si>
  <si>
    <t>spawn</t>
  </si>
  <si>
    <t>4/005</t>
  </si>
  <si>
    <t>31-3/1</t>
  </si>
  <si>
    <t>4/017</t>
  </si>
  <si>
    <t>4/057</t>
  </si>
  <si>
    <t>31-3/2</t>
  </si>
  <si>
    <t>4/060</t>
  </si>
  <si>
    <t>5/9</t>
  </si>
  <si>
    <t>07-4/1</t>
  </si>
  <si>
    <t>6/86</t>
  </si>
  <si>
    <t>15-4/2</t>
  </si>
  <si>
    <t>6/92</t>
  </si>
  <si>
    <t>6/130</t>
  </si>
  <si>
    <t>7/039</t>
  </si>
  <si>
    <t>21-04/1</t>
  </si>
  <si>
    <t>7/043</t>
  </si>
  <si>
    <t>7/076</t>
  </si>
  <si>
    <t>21-04/2</t>
  </si>
  <si>
    <t>7/077</t>
  </si>
  <si>
    <t>8/019</t>
  </si>
  <si>
    <t>22-04/1</t>
  </si>
  <si>
    <t>8/027</t>
  </si>
  <si>
    <t>8/075</t>
  </si>
  <si>
    <t>22-04/2</t>
  </si>
  <si>
    <t>8/076</t>
  </si>
  <si>
    <t>epiboly (um)</t>
  </si>
  <si>
    <t>% epiboly</t>
  </si>
  <si>
    <t>diameter (um)</t>
  </si>
  <si>
    <t>male whole body</t>
  </si>
  <si>
    <t>Experiment: ~ 50% epiboly different spawn samples - Figure 1C</t>
  </si>
  <si>
    <t>Experiment: embryonic development course - Figure 1A</t>
  </si>
  <si>
    <t>date/
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</si>
</sst>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  <charset val="1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36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19" fillId="0" borderId="0" xfId="42" applyFill="1" applyBorder="1" applyAlignment="1">
      <alignment horizontal="right" indent="1"/>
    </xf>
    <xf numFmtId="0" fontId="19" fillId="0" borderId="0" xfId="42" applyFill="1" applyBorder="1" applyAlignment="1">
      <alignment horizontal="center"/>
    </xf>
    <xf numFmtId="1" fontId="19" fillId="0" borderId="0" xfId="42" applyNumberFormat="1" applyFill="1" applyBorder="1" applyAlignment="1">
      <alignment horizontal="center"/>
    </xf>
    <xf numFmtId="164" fontId="19" fillId="0" borderId="0" xfId="42" applyNumberFormat="1" applyFill="1" applyBorder="1" applyAlignment="1">
      <alignment horizontal="center"/>
    </xf>
    <xf numFmtId="3" fontId="0" fillId="0" borderId="0" xfId="0" applyNumberFormat="1" applyBorder="1" applyAlignment="1">
      <alignment horizontal="right" indent="1"/>
    </xf>
    <xf numFmtId="2" fontId="0" fillId="0" borderId="0" xfId="0" applyNumberFormat="1" applyBorder="1" applyAlignment="1">
      <alignment horizontal="right" indent="1"/>
    </xf>
    <xf numFmtId="3" fontId="0" fillId="0" borderId="11" xfId="0" applyNumberFormat="1" applyBorder="1" applyAlignment="1">
      <alignment horizontal="right" indent="1"/>
    </xf>
    <xf numFmtId="49" fontId="19" fillId="0" borderId="0" xfId="42" applyNumberFormat="1" applyFill="1" applyBorder="1" applyAlignment="1">
      <alignment horizontal="center"/>
    </xf>
    <xf numFmtId="0" fontId="19" fillId="0" borderId="13" xfId="42" applyFill="1" applyBorder="1" applyAlignment="1">
      <alignment horizontal="right" indent="1"/>
    </xf>
    <xf numFmtId="0" fontId="19" fillId="0" borderId="13" xfId="42" applyFill="1" applyBorder="1" applyAlignment="1">
      <alignment horizontal="center"/>
    </xf>
    <xf numFmtId="49" fontId="19" fillId="0" borderId="13" xfId="42" applyNumberFormat="1" applyFill="1" applyBorder="1" applyAlignment="1">
      <alignment horizontal="center"/>
    </xf>
    <xf numFmtId="1" fontId="19" fillId="0" borderId="13" xfId="42" applyNumberFormat="1" applyFill="1" applyBorder="1" applyAlignment="1">
      <alignment horizontal="center"/>
    </xf>
    <xf numFmtId="164" fontId="19" fillId="0" borderId="13" xfId="42" applyNumberFormat="1" applyFill="1" applyBorder="1" applyAlignment="1">
      <alignment horizontal="center"/>
    </xf>
    <xf numFmtId="3" fontId="0" fillId="0" borderId="13" xfId="0" applyNumberFormat="1" applyBorder="1" applyAlignment="1">
      <alignment horizontal="right" indent="1"/>
    </xf>
    <xf numFmtId="2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0" fontId="0" fillId="0" borderId="10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left" vertical="center" indent="1"/>
    </xf>
    <xf numFmtId="9" fontId="0" fillId="0" borderId="0" xfId="0" applyNumberFormat="1" applyBorder="1" applyAlignment="1">
      <alignment horizontal="left" vertical="center" indent="1"/>
    </xf>
    <xf numFmtId="0" fontId="18" fillId="0" borderId="0" xfId="0" applyFont="1" applyBorder="1" applyAlignment="1">
      <alignment horizontal="left" vertical="center" indent="1"/>
    </xf>
    <xf numFmtId="0" fontId="0" fillId="0" borderId="12" xfId="0" applyBorder="1" applyAlignment="1">
      <alignment horizontal="left" indent="1"/>
    </xf>
    <xf numFmtId="0" fontId="0" fillId="0" borderId="13" xfId="0" applyBorder="1" applyAlignment="1">
      <alignment horizontal="left" vertical="center" indent="1"/>
    </xf>
    <xf numFmtId="0" fontId="0" fillId="0" borderId="0" xfId="0" applyBorder="1" applyAlignment="1">
      <alignment horizontal="right" vertical="center" indent="1"/>
    </xf>
    <xf numFmtId="0" fontId="0" fillId="0" borderId="11" xfId="0" applyBorder="1" applyAlignment="1">
      <alignment horizontal="right" vertical="center" inden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K6" sqref="K6"/>
    </sheetView>
  </sheetViews>
  <sheetFormatPr defaultRowHeight="15" x14ac:dyDescent="0.25"/>
  <cols>
    <col min="2" max="2" width="6.5" customWidth="1"/>
    <col min="3" max="3" width="8.875" style="1" customWidth="1"/>
    <col min="4" max="4" width="8" style="3" customWidth="1"/>
    <col min="5" max="5" width="11.25" customWidth="1"/>
    <col min="6" max="6" width="11.75" customWidth="1"/>
    <col min="9" max="10" width="10.875" customWidth="1"/>
    <col min="11" max="11" width="12.25" customWidth="1"/>
    <col min="12" max="12" width="9.125" bestFit="1" customWidth="1"/>
  </cols>
  <sheetData>
    <row r="1" spans="1:9" ht="27.75" customHeight="1" x14ac:dyDescent="0.25">
      <c r="A1" s="33" t="s">
        <v>84</v>
      </c>
      <c r="B1" s="34"/>
      <c r="C1" s="34"/>
      <c r="D1" s="34"/>
      <c r="E1" s="34"/>
      <c r="F1" s="34"/>
      <c r="G1" s="34"/>
      <c r="H1" s="35"/>
    </row>
    <row r="2" spans="1:9" ht="60" x14ac:dyDescent="0.25">
      <c r="A2" s="29" t="s">
        <v>1</v>
      </c>
      <c r="B2" s="30" t="s">
        <v>46</v>
      </c>
      <c r="C2" s="30"/>
      <c r="D2" s="30"/>
      <c r="E2" s="31" t="s">
        <v>18</v>
      </c>
      <c r="F2" s="31" t="s">
        <v>19</v>
      </c>
      <c r="G2" s="31" t="s">
        <v>20</v>
      </c>
      <c r="H2" s="32" t="s">
        <v>21</v>
      </c>
    </row>
    <row r="3" spans="1:9" s="2" customFormat="1" x14ac:dyDescent="0.25">
      <c r="A3" s="20" t="s">
        <v>47</v>
      </c>
      <c r="B3" s="21" t="s">
        <v>53</v>
      </c>
      <c r="C3" s="21"/>
      <c r="D3" s="21"/>
      <c r="E3" s="8">
        <v>11118832</v>
      </c>
      <c r="F3" s="8">
        <v>35478</v>
      </c>
      <c r="G3" s="27"/>
      <c r="H3" s="28"/>
    </row>
    <row r="4" spans="1:9" s="1" customFormat="1" x14ac:dyDescent="0.25">
      <c r="A4" s="20" t="s">
        <v>48</v>
      </c>
      <c r="B4" s="21" t="s">
        <v>53</v>
      </c>
      <c r="C4" s="21"/>
      <c r="D4" s="21"/>
      <c r="E4" s="8">
        <v>14286031</v>
      </c>
      <c r="F4" s="8">
        <v>44778</v>
      </c>
      <c r="G4" s="27"/>
      <c r="H4" s="28"/>
      <c r="I4" s="2"/>
    </row>
    <row r="5" spans="1:9" s="1" customFormat="1" x14ac:dyDescent="0.25">
      <c r="A5" s="20" t="s">
        <v>49</v>
      </c>
      <c r="B5" s="21" t="s">
        <v>53</v>
      </c>
      <c r="C5" s="21"/>
      <c r="D5" s="21"/>
      <c r="E5" s="8">
        <v>14408051</v>
      </c>
      <c r="F5" s="8">
        <v>46096</v>
      </c>
      <c r="G5" s="27"/>
      <c r="H5" s="28"/>
      <c r="I5" s="2"/>
    </row>
    <row r="6" spans="1:9" x14ac:dyDescent="0.25">
      <c r="A6" s="20" t="s">
        <v>22</v>
      </c>
      <c r="B6" s="22" t="s">
        <v>34</v>
      </c>
      <c r="C6" s="22"/>
      <c r="D6" s="22"/>
      <c r="E6" s="8">
        <v>1396009</v>
      </c>
      <c r="F6" s="8">
        <v>3747</v>
      </c>
      <c r="G6" s="9">
        <f>1/0.344434411070403</f>
        <v>2.9033103774163789</v>
      </c>
      <c r="H6" s="10">
        <v>64122</v>
      </c>
    </row>
    <row r="7" spans="1:9" x14ac:dyDescent="0.25">
      <c r="A7" s="20" t="s">
        <v>23</v>
      </c>
      <c r="B7" s="22" t="s">
        <v>35</v>
      </c>
      <c r="C7" s="22"/>
      <c r="D7" s="22"/>
      <c r="E7" s="8">
        <v>3376105</v>
      </c>
      <c r="F7" s="8">
        <v>49556</v>
      </c>
      <c r="G7" s="9">
        <f>1/0.832979398690726</f>
        <v>1.200509882443427</v>
      </c>
      <c r="H7" s="10">
        <v>40939</v>
      </c>
    </row>
    <row r="8" spans="1:9" x14ac:dyDescent="0.25">
      <c r="A8" s="20" t="s">
        <v>24</v>
      </c>
      <c r="B8" s="23" t="s">
        <v>36</v>
      </c>
      <c r="C8" s="23"/>
      <c r="D8" s="23"/>
      <c r="E8" s="8">
        <v>7452991</v>
      </c>
      <c r="F8" s="8">
        <v>51634</v>
      </c>
      <c r="G8" s="9">
        <f>1/1.83886104301477</f>
        <v>0.54381488139012568</v>
      </c>
      <c r="H8" s="10">
        <v>68165</v>
      </c>
    </row>
    <row r="9" spans="1:9" x14ac:dyDescent="0.25">
      <c r="A9" s="20" t="s">
        <v>25</v>
      </c>
      <c r="B9" s="22" t="s">
        <v>37</v>
      </c>
      <c r="C9" s="22"/>
      <c r="D9" s="22"/>
      <c r="E9" s="8">
        <v>1840126</v>
      </c>
      <c r="F9" s="8">
        <v>54496</v>
      </c>
      <c r="G9" s="9">
        <f>1/0.454010479234257</f>
        <v>2.2025923315396145</v>
      </c>
      <c r="H9" s="10">
        <v>69908</v>
      </c>
    </row>
    <row r="10" spans="1:9" x14ac:dyDescent="0.25">
      <c r="A10" s="20" t="s">
        <v>26</v>
      </c>
      <c r="B10" s="22" t="s">
        <v>38</v>
      </c>
      <c r="C10" s="22"/>
      <c r="D10" s="22"/>
      <c r="E10" s="8">
        <v>3386443</v>
      </c>
      <c r="F10" s="8">
        <v>29037</v>
      </c>
      <c r="G10" s="9">
        <f>1/0.835530072032836</f>
        <v>1.1968450130909236</v>
      </c>
      <c r="H10" s="10">
        <v>212802</v>
      </c>
    </row>
    <row r="11" spans="1:9" x14ac:dyDescent="0.25">
      <c r="A11" s="20" t="s">
        <v>27</v>
      </c>
      <c r="B11" s="22" t="s">
        <v>39</v>
      </c>
      <c r="C11" s="22"/>
      <c r="D11" s="22"/>
      <c r="E11" s="8">
        <v>4443685</v>
      </c>
      <c r="F11" s="8">
        <v>60303</v>
      </c>
      <c r="G11" s="9">
        <f>1/1.09638120238292</f>
        <v>0.91209152238889069</v>
      </c>
      <c r="H11" s="10">
        <v>93105</v>
      </c>
    </row>
    <row r="12" spans="1:9" x14ac:dyDescent="0.25">
      <c r="A12" s="20" t="s">
        <v>28</v>
      </c>
      <c r="B12" s="22" t="s">
        <v>40</v>
      </c>
      <c r="C12" s="22"/>
      <c r="D12" s="22"/>
      <c r="E12" s="8">
        <v>2713759</v>
      </c>
      <c r="F12" s="8">
        <v>48486</v>
      </c>
      <c r="G12" s="9">
        <f>1/0.669560141053535</f>
        <v>1.4935178166766718</v>
      </c>
      <c r="H12" s="10">
        <v>86719</v>
      </c>
    </row>
    <row r="13" spans="1:9" x14ac:dyDescent="0.25">
      <c r="A13" s="20" t="s">
        <v>29</v>
      </c>
      <c r="B13" s="22" t="s">
        <v>41</v>
      </c>
      <c r="C13" s="22"/>
      <c r="D13" s="22"/>
      <c r="E13" s="8">
        <v>4495080</v>
      </c>
      <c r="F13" s="8">
        <v>92047</v>
      </c>
      <c r="G13" s="9">
        <f>1/1.10906178435407</f>
        <v>0.90166302194102843</v>
      </c>
      <c r="H13" s="10">
        <v>101261</v>
      </c>
    </row>
    <row r="14" spans="1:9" x14ac:dyDescent="0.25">
      <c r="A14" s="20" t="s">
        <v>30</v>
      </c>
      <c r="B14" s="22" t="s">
        <v>42</v>
      </c>
      <c r="C14" s="22"/>
      <c r="D14" s="22"/>
      <c r="E14" s="8">
        <v>6246071</v>
      </c>
      <c r="F14" s="8">
        <v>369677</v>
      </c>
      <c r="G14" s="9">
        <f>1/1.54108016953252</f>
        <v>0.64889550833902798</v>
      </c>
      <c r="H14" s="10">
        <v>143315</v>
      </c>
    </row>
    <row r="15" spans="1:9" x14ac:dyDescent="0.25">
      <c r="A15" s="20" t="s">
        <v>31</v>
      </c>
      <c r="B15" s="22" t="s">
        <v>43</v>
      </c>
      <c r="C15" s="22"/>
      <c r="D15" s="22"/>
      <c r="E15" s="8">
        <v>5026564</v>
      </c>
      <c r="F15" s="8">
        <v>347821</v>
      </c>
      <c r="G15" s="9">
        <f>1/1.2401937315932</f>
        <v>0.8063256364917778</v>
      </c>
      <c r="H15" s="10">
        <v>110300</v>
      </c>
    </row>
    <row r="16" spans="1:9" x14ac:dyDescent="0.25">
      <c r="A16" s="20" t="s">
        <v>32</v>
      </c>
      <c r="B16" s="24" t="s">
        <v>44</v>
      </c>
      <c r="C16" s="24"/>
      <c r="D16" s="24"/>
      <c r="E16" s="8">
        <v>5197273</v>
      </c>
      <c r="F16" s="8">
        <v>709474</v>
      </c>
      <c r="G16" s="9">
        <f>1/1.2823124098248</f>
        <v>0.7798411622146183</v>
      </c>
      <c r="H16" s="10">
        <v>330742</v>
      </c>
    </row>
    <row r="17" spans="1:12" x14ac:dyDescent="0.25">
      <c r="A17" s="20" t="s">
        <v>33</v>
      </c>
      <c r="B17" s="22" t="s">
        <v>45</v>
      </c>
      <c r="C17" s="22"/>
      <c r="D17" s="22"/>
      <c r="E17" s="8">
        <v>3062463</v>
      </c>
      <c r="F17" s="8">
        <v>574456</v>
      </c>
      <c r="G17" s="9">
        <f>1/0.755595157215962</f>
        <v>1.3234600439798516</v>
      </c>
      <c r="H17" s="10">
        <v>116007</v>
      </c>
    </row>
    <row r="18" spans="1:12" s="1" customFormat="1" x14ac:dyDescent="0.25">
      <c r="A18" s="20" t="s">
        <v>50</v>
      </c>
      <c r="B18" s="22" t="s">
        <v>82</v>
      </c>
      <c r="C18" s="22"/>
      <c r="D18" s="22"/>
      <c r="E18" s="8">
        <v>14422089</v>
      </c>
      <c r="F18" s="8">
        <v>2685679</v>
      </c>
      <c r="G18" s="9"/>
      <c r="H18" s="10"/>
    </row>
    <row r="19" spans="1:12" s="1" customFormat="1" x14ac:dyDescent="0.25">
      <c r="A19" s="20" t="s">
        <v>51</v>
      </c>
      <c r="B19" s="22" t="s">
        <v>82</v>
      </c>
      <c r="C19" s="22"/>
      <c r="D19" s="22"/>
      <c r="E19" s="8">
        <v>18190154</v>
      </c>
      <c r="F19" s="8">
        <v>3476910</v>
      </c>
      <c r="G19" s="9"/>
      <c r="H19" s="10"/>
    </row>
    <row r="20" spans="1:12" s="1" customFormat="1" ht="15.75" thickBot="1" x14ac:dyDescent="0.3">
      <c r="A20" s="25" t="s">
        <v>52</v>
      </c>
      <c r="B20" s="26" t="s">
        <v>82</v>
      </c>
      <c r="C20" s="26"/>
      <c r="D20" s="26"/>
      <c r="E20" s="17">
        <v>18333358</v>
      </c>
      <c r="F20" s="17">
        <v>3503158</v>
      </c>
      <c r="G20" s="18"/>
      <c r="H20" s="19"/>
    </row>
    <row r="21" spans="1:12" ht="15.75" thickBot="1" x14ac:dyDescent="0.3"/>
    <row r="22" spans="1:12" ht="27.75" customHeight="1" x14ac:dyDescent="0.25">
      <c r="A22" s="33" t="s">
        <v>83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5"/>
    </row>
    <row r="23" spans="1:12" ht="45" x14ac:dyDescent="0.25">
      <c r="A23" s="29" t="s">
        <v>1</v>
      </c>
      <c r="B23" s="31" t="s">
        <v>0</v>
      </c>
      <c r="C23" s="31" t="s">
        <v>54</v>
      </c>
      <c r="D23" s="31" t="s">
        <v>85</v>
      </c>
      <c r="E23" s="31" t="s">
        <v>54</v>
      </c>
      <c r="F23" s="31" t="s">
        <v>79</v>
      </c>
      <c r="G23" s="31" t="s">
        <v>81</v>
      </c>
      <c r="H23" s="31" t="s">
        <v>80</v>
      </c>
      <c r="I23" s="31" t="s">
        <v>18</v>
      </c>
      <c r="J23" s="31" t="s">
        <v>19</v>
      </c>
      <c r="K23" s="31" t="s">
        <v>20</v>
      </c>
      <c r="L23" s="32" t="s">
        <v>21</v>
      </c>
    </row>
    <row r="24" spans="1:12" x14ac:dyDescent="0.25">
      <c r="A24" s="20" t="s">
        <v>2</v>
      </c>
      <c r="B24" s="4">
        <v>144</v>
      </c>
      <c r="C24" s="5" t="s">
        <v>55</v>
      </c>
      <c r="D24" s="5" t="s">
        <v>56</v>
      </c>
      <c r="E24" s="6">
        <v>1</v>
      </c>
      <c r="F24" s="5">
        <v>412</v>
      </c>
      <c r="G24" s="5">
        <v>820</v>
      </c>
      <c r="H24" s="7">
        <v>50.243902439024389</v>
      </c>
      <c r="I24" s="8">
        <v>1342552</v>
      </c>
      <c r="J24" s="8">
        <v>125659</v>
      </c>
      <c r="K24" s="9">
        <f>1/0.689472604058346</f>
        <v>1.4503839516085775</v>
      </c>
      <c r="L24" s="10">
        <v>22730</v>
      </c>
    </row>
    <row r="25" spans="1:12" x14ac:dyDescent="0.25">
      <c r="A25" s="20" t="s">
        <v>3</v>
      </c>
      <c r="B25" s="4">
        <v>154</v>
      </c>
      <c r="C25" s="5" t="s">
        <v>57</v>
      </c>
      <c r="D25" s="5" t="s">
        <v>56</v>
      </c>
      <c r="E25" s="6">
        <v>1</v>
      </c>
      <c r="F25" s="5">
        <v>455</v>
      </c>
      <c r="G25" s="5">
        <v>826</v>
      </c>
      <c r="H25" s="7">
        <v>55.084745762711862</v>
      </c>
      <c r="I25" s="8">
        <v>1512601</v>
      </c>
      <c r="J25" s="8">
        <v>125560</v>
      </c>
      <c r="K25" s="9">
        <f>1/0.776801904411343</f>
        <v>1.2873294907249171</v>
      </c>
      <c r="L25" s="10">
        <v>20731</v>
      </c>
    </row>
    <row r="26" spans="1:12" x14ac:dyDescent="0.25">
      <c r="A26" s="20" t="s">
        <v>4</v>
      </c>
      <c r="B26" s="4">
        <v>188</v>
      </c>
      <c r="C26" s="5" t="s">
        <v>58</v>
      </c>
      <c r="D26" s="5" t="s">
        <v>59</v>
      </c>
      <c r="E26" s="6">
        <v>2</v>
      </c>
      <c r="F26" s="5">
        <v>451</v>
      </c>
      <c r="G26" s="5">
        <v>821</v>
      </c>
      <c r="H26" s="7">
        <v>54.933008526187578</v>
      </c>
      <c r="I26" s="8">
        <v>2057592</v>
      </c>
      <c r="J26" s="8">
        <v>169929</v>
      </c>
      <c r="K26" s="9">
        <f>1/1.0566840720729</f>
        <v>0.94635665136723146</v>
      </c>
      <c r="L26" s="10">
        <v>26003</v>
      </c>
    </row>
    <row r="27" spans="1:12" x14ac:dyDescent="0.25">
      <c r="A27" s="20" t="s">
        <v>5</v>
      </c>
      <c r="B27" s="4">
        <v>191</v>
      </c>
      <c r="C27" s="5" t="s">
        <v>60</v>
      </c>
      <c r="D27" s="5" t="s">
        <v>59</v>
      </c>
      <c r="E27" s="6">
        <v>2</v>
      </c>
      <c r="F27" s="5">
        <v>443</v>
      </c>
      <c r="G27" s="5">
        <v>826</v>
      </c>
      <c r="H27" s="7">
        <v>53.631961259079908</v>
      </c>
      <c r="I27" s="8">
        <v>2055064</v>
      </c>
      <c r="J27" s="8">
        <v>200147</v>
      </c>
      <c r="K27" s="9">
        <f>1/1.05538580821194</f>
        <v>0.94752079497281094</v>
      </c>
      <c r="L27" s="10">
        <v>29069</v>
      </c>
    </row>
    <row r="28" spans="1:12" x14ac:dyDescent="0.25">
      <c r="A28" s="20" t="s">
        <v>6</v>
      </c>
      <c r="B28" s="4">
        <v>233</v>
      </c>
      <c r="C28" s="11" t="s">
        <v>61</v>
      </c>
      <c r="D28" s="11" t="s">
        <v>62</v>
      </c>
      <c r="E28" s="6">
        <v>3</v>
      </c>
      <c r="F28" s="5">
        <v>464</v>
      </c>
      <c r="G28" s="5">
        <v>807</v>
      </c>
      <c r="H28" s="7">
        <v>57.496902106567539</v>
      </c>
      <c r="I28" s="8">
        <v>1403002</v>
      </c>
      <c r="J28" s="8">
        <v>131238</v>
      </c>
      <c r="K28" s="9">
        <f>1/0.720516927790556</f>
        <v>1.3878924442017908</v>
      </c>
      <c r="L28" s="10">
        <v>27153</v>
      </c>
    </row>
    <row r="29" spans="1:12" x14ac:dyDescent="0.25">
      <c r="A29" s="20" t="s">
        <v>7</v>
      </c>
      <c r="B29" s="4">
        <v>326</v>
      </c>
      <c r="C29" s="11" t="s">
        <v>63</v>
      </c>
      <c r="D29" s="11" t="s">
        <v>64</v>
      </c>
      <c r="E29" s="6">
        <v>5</v>
      </c>
      <c r="F29" s="5">
        <v>378</v>
      </c>
      <c r="G29" s="5">
        <v>873</v>
      </c>
      <c r="H29" s="7">
        <v>43.298969072164951</v>
      </c>
      <c r="I29" s="8">
        <v>1592351</v>
      </c>
      <c r="J29" s="8">
        <v>167483</v>
      </c>
      <c r="K29" s="9">
        <f>1/0.817757815373193</f>
        <v>1.2228559375414085</v>
      </c>
      <c r="L29" s="10">
        <v>29179</v>
      </c>
    </row>
    <row r="30" spans="1:12" x14ac:dyDescent="0.25">
      <c r="A30" s="20" t="s">
        <v>8</v>
      </c>
      <c r="B30" s="4">
        <v>331</v>
      </c>
      <c r="C30" s="11" t="s">
        <v>65</v>
      </c>
      <c r="D30" s="11" t="s">
        <v>64</v>
      </c>
      <c r="E30" s="6">
        <v>5</v>
      </c>
      <c r="F30" s="5">
        <v>376</v>
      </c>
      <c r="G30" s="5">
        <v>808</v>
      </c>
      <c r="H30" s="7">
        <v>46.534653465346537</v>
      </c>
      <c r="I30" s="8">
        <v>1885340</v>
      </c>
      <c r="J30" s="8">
        <v>202565</v>
      </c>
      <c r="K30" s="9">
        <f>1/0.968223412825247</f>
        <v>1.0328194781843065</v>
      </c>
      <c r="L30" s="10">
        <v>28424</v>
      </c>
    </row>
    <row r="31" spans="1:12" x14ac:dyDescent="0.25">
      <c r="A31" s="20" t="s">
        <v>9</v>
      </c>
      <c r="B31" s="4">
        <v>357</v>
      </c>
      <c r="C31" s="11" t="s">
        <v>66</v>
      </c>
      <c r="D31" s="11" t="s">
        <v>64</v>
      </c>
      <c r="E31" s="6">
        <v>5</v>
      </c>
      <c r="F31" s="5">
        <v>430</v>
      </c>
      <c r="G31" s="5">
        <v>811</v>
      </c>
      <c r="H31" s="7">
        <v>53.020961775585697</v>
      </c>
      <c r="I31" s="8">
        <v>2486240</v>
      </c>
      <c r="J31" s="8">
        <v>330233</v>
      </c>
      <c r="K31" s="9">
        <f>1/1.27681785667447</f>
        <v>0.78319706665486766</v>
      </c>
      <c r="L31" s="10">
        <v>56800</v>
      </c>
    </row>
    <row r="32" spans="1:12" x14ac:dyDescent="0.25">
      <c r="A32" s="20" t="s">
        <v>10</v>
      </c>
      <c r="B32" s="4">
        <v>410</v>
      </c>
      <c r="C32" s="5" t="s">
        <v>67</v>
      </c>
      <c r="D32" s="11" t="s">
        <v>68</v>
      </c>
      <c r="E32" s="6">
        <v>6</v>
      </c>
      <c r="F32" s="5">
        <v>441</v>
      </c>
      <c r="G32" s="5">
        <v>825</v>
      </c>
      <c r="H32" s="7">
        <v>53.454545454545453</v>
      </c>
      <c r="I32" s="8">
        <v>2186951</v>
      </c>
      <c r="J32" s="8">
        <v>235862</v>
      </c>
      <c r="K32" s="9">
        <f>1/1.12311687064486</f>
        <v>0.89037928833339497</v>
      </c>
      <c r="L32" s="10">
        <v>48059</v>
      </c>
    </row>
    <row r="33" spans="1:12" x14ac:dyDescent="0.25">
      <c r="A33" s="20" t="s">
        <v>11</v>
      </c>
      <c r="B33" s="4">
        <v>414</v>
      </c>
      <c r="C33" s="5" t="s">
        <v>69</v>
      </c>
      <c r="D33" s="11" t="s">
        <v>68</v>
      </c>
      <c r="E33" s="6">
        <v>6</v>
      </c>
      <c r="F33" s="5">
        <v>399</v>
      </c>
      <c r="G33" s="5">
        <v>781</v>
      </c>
      <c r="H33" s="7">
        <v>51.088348271446861</v>
      </c>
      <c r="I33" s="8">
        <v>2361941</v>
      </c>
      <c r="J33" s="8">
        <v>253994</v>
      </c>
      <c r="K33" s="9">
        <f>1/1.2129836400394</f>
        <v>0.8244134273464051</v>
      </c>
      <c r="L33" s="10">
        <v>44208</v>
      </c>
    </row>
    <row r="34" spans="1:12" x14ac:dyDescent="0.25">
      <c r="A34" s="20" t="s">
        <v>12</v>
      </c>
      <c r="B34" s="4">
        <v>446</v>
      </c>
      <c r="C34" s="5" t="s">
        <v>70</v>
      </c>
      <c r="D34" s="11" t="s">
        <v>71</v>
      </c>
      <c r="E34" s="6">
        <v>7</v>
      </c>
      <c r="F34" s="5">
        <v>441</v>
      </c>
      <c r="G34" s="5">
        <v>795</v>
      </c>
      <c r="H34" s="7">
        <v>55.471698113207545</v>
      </c>
      <c r="I34" s="8">
        <v>2122171</v>
      </c>
      <c r="J34" s="8">
        <v>199362</v>
      </c>
      <c r="K34" s="9">
        <f>1/1.08984885920777</f>
        <v>0.9175584224833867</v>
      </c>
      <c r="L34" s="10">
        <v>36626</v>
      </c>
    </row>
    <row r="35" spans="1:12" x14ac:dyDescent="0.25">
      <c r="A35" s="20" t="s">
        <v>13</v>
      </c>
      <c r="B35" s="4">
        <v>447</v>
      </c>
      <c r="C35" s="5" t="s">
        <v>72</v>
      </c>
      <c r="D35" s="11" t="s">
        <v>71</v>
      </c>
      <c r="E35" s="6">
        <v>7</v>
      </c>
      <c r="F35" s="5">
        <v>410</v>
      </c>
      <c r="G35" s="5">
        <v>772</v>
      </c>
      <c r="H35" s="7">
        <v>53.108808290155437</v>
      </c>
      <c r="I35" s="8">
        <v>1937451</v>
      </c>
      <c r="J35" s="8">
        <v>173863</v>
      </c>
      <c r="K35" s="9">
        <f>1/0.994985211899015</f>
        <v>1.0050400629486882</v>
      </c>
      <c r="L35" s="10">
        <v>30780</v>
      </c>
    </row>
    <row r="36" spans="1:12" x14ac:dyDescent="0.25">
      <c r="A36" s="20" t="s">
        <v>14</v>
      </c>
      <c r="B36" s="4">
        <v>480</v>
      </c>
      <c r="C36" s="5" t="s">
        <v>73</v>
      </c>
      <c r="D36" s="11" t="s">
        <v>74</v>
      </c>
      <c r="E36" s="6">
        <v>8</v>
      </c>
      <c r="F36" s="5">
        <v>451</v>
      </c>
      <c r="G36" s="5">
        <v>823</v>
      </c>
      <c r="H36" s="7">
        <v>54.799513973268532</v>
      </c>
      <c r="I36" s="8">
        <v>2028008</v>
      </c>
      <c r="J36" s="8">
        <v>158102</v>
      </c>
      <c r="K36" s="9">
        <f>1/1.04149109815572</f>
        <v>0.96016183121565546</v>
      </c>
      <c r="L36" s="10">
        <v>31640</v>
      </c>
    </row>
    <row r="37" spans="1:12" x14ac:dyDescent="0.25">
      <c r="A37" s="20" t="s">
        <v>15</v>
      </c>
      <c r="B37" s="4">
        <v>487</v>
      </c>
      <c r="C37" s="5" t="s">
        <v>75</v>
      </c>
      <c r="D37" s="11" t="s">
        <v>74</v>
      </c>
      <c r="E37" s="6">
        <v>8</v>
      </c>
      <c r="F37" s="5">
        <v>449</v>
      </c>
      <c r="G37" s="5">
        <v>807</v>
      </c>
      <c r="H37" s="7">
        <v>55.638166047087978</v>
      </c>
      <c r="I37" s="8">
        <v>2019609</v>
      </c>
      <c r="J37" s="8">
        <v>199831</v>
      </c>
      <c r="K37" s="9">
        <f>1/1.03717776027273</f>
        <v>0.96415488096953228</v>
      </c>
      <c r="L37" s="10">
        <v>40459</v>
      </c>
    </row>
    <row r="38" spans="1:12" x14ac:dyDescent="0.25">
      <c r="A38" s="20" t="s">
        <v>16</v>
      </c>
      <c r="B38" s="4">
        <v>533</v>
      </c>
      <c r="C38" s="5" t="s">
        <v>76</v>
      </c>
      <c r="D38" s="11" t="s">
        <v>77</v>
      </c>
      <c r="E38" s="6">
        <v>9</v>
      </c>
      <c r="F38" s="5">
        <v>415</v>
      </c>
      <c r="G38" s="5">
        <v>803</v>
      </c>
      <c r="H38" s="7">
        <v>51.681195516811954</v>
      </c>
      <c r="I38" s="8">
        <v>2091074</v>
      </c>
      <c r="J38" s="8">
        <v>232219</v>
      </c>
      <c r="K38" s="9">
        <f>1/1.07387887847823</f>
        <v>0.93120371397664314</v>
      </c>
      <c r="L38" s="10">
        <v>48344</v>
      </c>
    </row>
    <row r="39" spans="1:12" ht="15.75" thickBot="1" x14ac:dyDescent="0.3">
      <c r="A39" s="25" t="s">
        <v>17</v>
      </c>
      <c r="B39" s="12">
        <v>534</v>
      </c>
      <c r="C39" s="13" t="s">
        <v>78</v>
      </c>
      <c r="D39" s="14" t="s">
        <v>77</v>
      </c>
      <c r="E39" s="15">
        <v>9</v>
      </c>
      <c r="F39" s="13">
        <v>457</v>
      </c>
      <c r="G39" s="13">
        <v>840</v>
      </c>
      <c r="H39" s="16">
        <v>54.404761904761898</v>
      </c>
      <c r="I39" s="17">
        <v>2073507</v>
      </c>
      <c r="J39" s="17">
        <v>204128</v>
      </c>
      <c r="K39" s="18">
        <f>1/1.06485727988429</f>
        <v>0.93909298352983284</v>
      </c>
      <c r="L39" s="19">
        <v>29445</v>
      </c>
    </row>
  </sheetData>
  <mergeCells count="21">
    <mergeCell ref="B19:D19"/>
    <mergeCell ref="B20:D20"/>
    <mergeCell ref="B13:D13"/>
    <mergeCell ref="B15:D15"/>
    <mergeCell ref="B16:D16"/>
    <mergeCell ref="B17:D17"/>
    <mergeCell ref="B18:D18"/>
    <mergeCell ref="A1:H1"/>
    <mergeCell ref="A22:L22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4:D14"/>
    <mergeCell ref="B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S31-Suppl.normalization.table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Rauwerda</dc:creator>
  <cp:lastModifiedBy>TMB</cp:lastModifiedBy>
  <dcterms:created xsi:type="dcterms:W3CDTF">2016-10-06T14:08:11Z</dcterms:created>
  <dcterms:modified xsi:type="dcterms:W3CDTF">2016-10-23T13:05:17Z</dcterms:modified>
</cp:coreProperties>
</file>